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89F3389-28B9-4C1B-BDD3-F8FEA8AA77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汇总表" sheetId="1" r:id="rId1"/>
    <sheet name="分表" sheetId="2" r:id="rId2"/>
    <sheet name="工程量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3" l="1"/>
  <c r="B24" i="3"/>
  <c r="B12" i="3"/>
  <c r="B11" i="3"/>
  <c r="B10" i="3"/>
  <c r="B9" i="3"/>
  <c r="B8" i="3"/>
  <c r="B14" i="3" s="1"/>
  <c r="B7" i="3"/>
  <c r="B6" i="3"/>
  <c r="E32" i="2"/>
  <c r="D6" i="1" s="1"/>
  <c r="E31" i="2"/>
  <c r="D10" i="1"/>
  <c r="D9" i="1"/>
  <c r="D8" i="1"/>
  <c r="D7" i="1"/>
  <c r="D5" i="1"/>
  <c r="D4" i="1"/>
  <c r="D3" i="1"/>
</calcChain>
</file>

<file path=xl/sharedStrings.xml><?xml version="1.0" encoding="utf-8"?>
<sst xmlns="http://schemas.openxmlformats.org/spreadsheetml/2006/main" count="138" uniqueCount="53">
  <si>
    <t>湖北省仙桃市别墅项目主体工程量清单汇总表</t>
  </si>
  <si>
    <t>序号</t>
  </si>
  <si>
    <t>材料名称</t>
  </si>
  <si>
    <t>单位</t>
  </si>
  <si>
    <t>工程量</t>
  </si>
  <si>
    <t>备注</t>
  </si>
  <si>
    <t>普通硅酸盐水泥32.5</t>
  </si>
  <si>
    <t>kg</t>
  </si>
  <si>
    <t>普通硅酸盐水泥42.5</t>
  </si>
  <si>
    <t>粉煤灰</t>
  </si>
  <si>
    <t>砂子</t>
  </si>
  <si>
    <t>m3</t>
  </si>
  <si>
    <t>卵石最大粒径40mm</t>
  </si>
  <si>
    <t>卵石最大粒径20mm</t>
  </si>
  <si>
    <t>钢筋</t>
  </si>
  <si>
    <t>t</t>
  </si>
  <si>
    <t>标准砖</t>
  </si>
  <si>
    <t>块</t>
  </si>
  <si>
    <t>注：该工程量计算范围为：基础垫层、基础、基础梁、柱、梁、板、楼梯、挑檐、屋脊梁、阳台栏板。</t>
  </si>
  <si>
    <t>说明：该工程所用的混凝土为自拌混凝土，基础垫层为C15,基础、基础梁、柱、梁、板为C30，其余为C25，砌筑水泥砂浆地上为M7.5，地下为M10，墙体为MU10小红砖砌筑。</t>
  </si>
  <si>
    <t>湖北省仙桃市别墅项目工程量清单表</t>
  </si>
  <si>
    <t>部位</t>
  </si>
  <si>
    <r>
      <rPr>
        <b/>
        <sz val="11"/>
        <color theme="1"/>
        <rFont val="宋体"/>
        <family val="3"/>
        <charset val="134"/>
        <scheme val="minor"/>
      </rPr>
      <t>垫层</t>
    </r>
    <r>
      <rPr>
        <sz val="11"/>
        <color theme="1"/>
        <rFont val="宋体"/>
        <family val="3"/>
        <charset val="134"/>
        <scheme val="minor"/>
      </rPr>
      <t>（混凝土抗压强度等级C15）</t>
    </r>
  </si>
  <si>
    <t>损耗按0.15%计入</t>
  </si>
  <si>
    <r>
      <rPr>
        <b/>
        <sz val="11"/>
        <color theme="1"/>
        <rFont val="宋体"/>
        <family val="3"/>
        <charset val="134"/>
        <scheme val="minor"/>
      </rPr>
      <t>基础</t>
    </r>
    <r>
      <rPr>
        <sz val="11"/>
        <color theme="1"/>
        <rFont val="宋体"/>
        <family val="3"/>
        <charset val="134"/>
        <scheme val="minor"/>
      </rPr>
      <t>（混凝土抗压强度等级C30）</t>
    </r>
  </si>
  <si>
    <t>基础钢筋(12双层双向间距100mm)</t>
  </si>
  <si>
    <t>12三级螺纹钢</t>
  </si>
  <si>
    <t>损耗按3.5%计入</t>
  </si>
  <si>
    <r>
      <rPr>
        <b/>
        <sz val="11"/>
        <color theme="1"/>
        <rFont val="宋体"/>
        <family val="3"/>
        <charset val="134"/>
        <scheme val="minor"/>
      </rPr>
      <t>柱</t>
    </r>
    <r>
      <rPr>
        <sz val="11"/>
        <color theme="1"/>
        <rFont val="宋体"/>
        <family val="3"/>
        <charset val="134"/>
        <scheme val="minor"/>
      </rPr>
      <t>（混凝土抗压强度等级C30）</t>
    </r>
  </si>
  <si>
    <t>柱钢筋（主筋插入基础底部）</t>
  </si>
  <si>
    <r>
      <rPr>
        <b/>
        <sz val="11"/>
        <color theme="1"/>
        <rFont val="宋体"/>
        <family val="3"/>
        <charset val="134"/>
        <scheme val="minor"/>
      </rPr>
      <t>梁</t>
    </r>
    <r>
      <rPr>
        <sz val="11"/>
        <color theme="1"/>
        <rFont val="宋体"/>
        <family val="3"/>
        <charset val="134"/>
        <scheme val="minor"/>
      </rPr>
      <t>（混凝土抗压强度等级C30）</t>
    </r>
  </si>
  <si>
    <t>梁钢筋</t>
  </si>
  <si>
    <t>主次梁加筋</t>
  </si>
  <si>
    <t>板（混凝土抗压强度等级C30</t>
  </si>
  <si>
    <t>板钢筋</t>
  </si>
  <si>
    <t>墙体砌筑（强度等级M7.5）</t>
  </si>
  <si>
    <t>砌体墙面抹灰（水泥砂浆体积比1:3/水泥砂浆体积比1:2.5）两遍</t>
  </si>
  <si>
    <t>楼梯、梯梁、檐沟、阳台栏杆、窗套线、坡屋面梁（混凝土抗压强度等级C25）</t>
  </si>
  <si>
    <t>垫层</t>
  </si>
  <si>
    <t>基础</t>
  </si>
  <si>
    <t>基础钢筋</t>
  </si>
  <si>
    <t>柱</t>
  </si>
  <si>
    <t>柱钢筋</t>
  </si>
  <si>
    <t>梁</t>
  </si>
  <si>
    <t>板</t>
  </si>
  <si>
    <t>抹灰</t>
  </si>
  <si>
    <t>楼梯</t>
  </si>
  <si>
    <t>梯梁</t>
  </si>
  <si>
    <t>檐沟</t>
  </si>
  <si>
    <t>阳台栏杆</t>
  </si>
  <si>
    <t>窗套线</t>
  </si>
  <si>
    <t>坡屋面梁</t>
  </si>
  <si>
    <t>卵石最大粒径40mm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</si>
</sst>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L15" sqref="L15"/>
    </sheetView>
  </sheetViews>
  <sheetFormatPr defaultColWidth="9" defaultRowHeight="13.5" x14ac:dyDescent="0.15"/>
  <cols>
    <col min="1" max="1" width="5" style="2" customWidth="1"/>
    <col min="2" max="2" width="18.375" customWidth="1"/>
    <col min="3" max="3" width="6.125" style="2" customWidth="1"/>
    <col min="4" max="4" width="21" style="2" customWidth="1"/>
    <col min="5" max="5" width="20.625" style="2" customWidth="1"/>
  </cols>
  <sheetData>
    <row r="1" spans="1:7" ht="27" customHeight="1" x14ac:dyDescent="0.15">
      <c r="A1" s="24" t="s">
        <v>0</v>
      </c>
      <c r="B1" s="24"/>
      <c r="C1" s="24"/>
      <c r="D1" s="24"/>
      <c r="E1" s="24"/>
      <c r="F1" s="12"/>
      <c r="G1" s="12"/>
    </row>
    <row r="2" spans="1:7" ht="18.95" customHeight="1" x14ac:dyDescent="0.1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</row>
    <row r="3" spans="1:7" ht="18.95" customHeight="1" x14ac:dyDescent="0.15">
      <c r="A3" s="25">
        <v>1</v>
      </c>
      <c r="B3" s="26" t="s">
        <v>6</v>
      </c>
      <c r="C3" s="25" t="s">
        <v>7</v>
      </c>
      <c r="D3" s="25">
        <f>分表!E3+分表!E29+分表!E31</f>
        <v>14819.16</v>
      </c>
      <c r="E3" s="25"/>
    </row>
    <row r="4" spans="1:7" ht="18.95" customHeight="1" x14ac:dyDescent="0.15">
      <c r="A4" s="25">
        <v>2</v>
      </c>
      <c r="B4" s="26" t="s">
        <v>8</v>
      </c>
      <c r="C4" s="25" t="s">
        <v>7</v>
      </c>
      <c r="D4" s="25">
        <f>分表!E7+分表!E12+分表!E17+分表!E23+分表!E33</f>
        <v>41498.288400000005</v>
      </c>
      <c r="E4" s="25"/>
    </row>
    <row r="5" spans="1:7" ht="18.95" customHeight="1" x14ac:dyDescent="0.15">
      <c r="A5" s="25">
        <v>3</v>
      </c>
      <c r="B5" s="26" t="s">
        <v>9</v>
      </c>
      <c r="C5" s="25" t="s">
        <v>7</v>
      </c>
      <c r="D5" s="25">
        <f>分表!E4+分表!E8+分表!E13+分表!E18+分表!E24+分表!E34</f>
        <v>10738.2821</v>
      </c>
      <c r="E5" s="25"/>
    </row>
    <row r="6" spans="1:7" ht="18.95" customHeight="1" x14ac:dyDescent="0.15">
      <c r="A6" s="25">
        <v>4</v>
      </c>
      <c r="B6" s="26" t="s">
        <v>10</v>
      </c>
      <c r="C6" s="25" t="s">
        <v>11</v>
      </c>
      <c r="D6" s="25">
        <f>分表!E5+分表!E9+分表!E14+分表!E19+分表!E25+分表!E30+分表!E32+分表!E35</f>
        <v>130.06</v>
      </c>
      <c r="E6" s="25"/>
    </row>
    <row r="7" spans="1:7" ht="18.95" customHeight="1" x14ac:dyDescent="0.15">
      <c r="A7" s="25">
        <v>5</v>
      </c>
      <c r="B7" s="27" t="s">
        <v>52</v>
      </c>
      <c r="C7" s="25" t="s">
        <v>11</v>
      </c>
      <c r="D7" s="25">
        <f>分表!E6+分表!E10+分表!E15+分表!E20+分表!E26</f>
        <v>118.09</v>
      </c>
      <c r="E7" s="25"/>
    </row>
    <row r="8" spans="1:7" ht="18.95" customHeight="1" x14ac:dyDescent="0.15">
      <c r="A8" s="25">
        <v>6</v>
      </c>
      <c r="B8" s="26" t="s">
        <v>13</v>
      </c>
      <c r="C8" s="25" t="s">
        <v>11</v>
      </c>
      <c r="D8" s="25">
        <f>分表!E36</f>
        <v>24.97</v>
      </c>
      <c r="E8" s="25"/>
    </row>
    <row r="9" spans="1:7" ht="18.95" customHeight="1" x14ac:dyDescent="0.15">
      <c r="A9" s="25">
        <v>7</v>
      </c>
      <c r="B9" s="26" t="s">
        <v>14</v>
      </c>
      <c r="C9" s="25" t="s">
        <v>15</v>
      </c>
      <c r="D9" s="25">
        <f>分表!E11+分表!E16+分表!E22+分表!E27+分表!E37+分表!E21</f>
        <v>17.201000000000001</v>
      </c>
      <c r="E9" s="25"/>
    </row>
    <row r="10" spans="1:7" ht="18.95" customHeight="1" x14ac:dyDescent="0.15">
      <c r="A10" s="25">
        <v>8</v>
      </c>
      <c r="B10" s="26" t="s">
        <v>16</v>
      </c>
      <c r="C10" s="25" t="s">
        <v>17</v>
      </c>
      <c r="D10" s="25">
        <f>分表!E28</f>
        <v>48074</v>
      </c>
      <c r="E10" s="25"/>
    </row>
    <row r="11" spans="1:7" ht="29.1" customHeight="1" x14ac:dyDescent="0.15">
      <c r="A11" s="28" t="s">
        <v>18</v>
      </c>
      <c r="B11" s="29"/>
      <c r="C11" s="30"/>
      <c r="D11" s="30"/>
      <c r="E11" s="29"/>
    </row>
    <row r="12" spans="1:7" ht="39.950000000000003" customHeight="1" x14ac:dyDescent="0.15">
      <c r="A12" s="31" t="s">
        <v>19</v>
      </c>
      <c r="B12" s="31"/>
      <c r="C12" s="31"/>
      <c r="D12" s="32"/>
      <c r="E12" s="31"/>
    </row>
  </sheetData>
  <mergeCells count="3">
    <mergeCell ref="A1:E1"/>
    <mergeCell ref="A11:E11"/>
    <mergeCell ref="A12:E12"/>
  </mergeCells>
  <phoneticPr fontId="4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workbookViewId="0">
      <selection activeCell="E31" sqref="E31"/>
    </sheetView>
  </sheetViews>
  <sheetFormatPr defaultColWidth="9" defaultRowHeight="13.5" x14ac:dyDescent="0.15"/>
  <cols>
    <col min="1" max="1" width="6.375" style="2" customWidth="1"/>
    <col min="2" max="2" width="25.25" customWidth="1"/>
    <col min="3" max="3" width="19" customWidth="1"/>
    <col min="4" max="4" width="6.875" style="2" customWidth="1"/>
    <col min="5" max="5" width="12.25" style="2" customWidth="1"/>
    <col min="6" max="6" width="21.625" style="2" customWidth="1"/>
    <col min="8" max="8" width="13.25" customWidth="1"/>
  </cols>
  <sheetData>
    <row r="1" spans="1:6" ht="24" customHeight="1" x14ac:dyDescent="0.15">
      <c r="A1" s="13" t="s">
        <v>20</v>
      </c>
      <c r="B1" s="13"/>
      <c r="C1" s="13"/>
      <c r="D1" s="13"/>
      <c r="E1" s="13"/>
      <c r="F1" s="13"/>
    </row>
    <row r="2" spans="1:6" ht="18" customHeight="1" x14ac:dyDescent="0.15">
      <c r="A2" s="3" t="s">
        <v>1</v>
      </c>
      <c r="B2" s="3" t="s">
        <v>21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8" customHeight="1" x14ac:dyDescent="0.15">
      <c r="A3" s="16">
        <v>1</v>
      </c>
      <c r="B3" s="18" t="s">
        <v>22</v>
      </c>
      <c r="C3" s="5" t="s">
        <v>6</v>
      </c>
      <c r="D3" s="3" t="s">
        <v>7</v>
      </c>
      <c r="E3" s="3">
        <v>1064.3599999999999</v>
      </c>
      <c r="F3" s="15" t="s">
        <v>23</v>
      </c>
    </row>
    <row r="4" spans="1:6" ht="18" customHeight="1" x14ac:dyDescent="0.15">
      <c r="A4" s="16"/>
      <c r="B4" s="19"/>
      <c r="C4" s="6" t="s">
        <v>9</v>
      </c>
      <c r="D4" s="3" t="s">
        <v>7</v>
      </c>
      <c r="E4" s="3">
        <v>270.58999999999997</v>
      </c>
      <c r="F4" s="16"/>
    </row>
    <row r="5" spans="1:6" ht="18" customHeight="1" x14ac:dyDescent="0.15">
      <c r="A5" s="16"/>
      <c r="B5" s="19"/>
      <c r="C5" s="6" t="s">
        <v>10</v>
      </c>
      <c r="D5" s="3" t="s">
        <v>11</v>
      </c>
      <c r="E5" s="3">
        <v>2.71</v>
      </c>
      <c r="F5" s="16"/>
    </row>
    <row r="6" spans="1:6" ht="18" customHeight="1" x14ac:dyDescent="0.15">
      <c r="A6" s="17"/>
      <c r="B6" s="20"/>
      <c r="C6" s="6" t="s">
        <v>12</v>
      </c>
      <c r="D6" s="3" t="s">
        <v>11</v>
      </c>
      <c r="E6" s="3">
        <v>4.6500000000000004</v>
      </c>
      <c r="F6" s="17"/>
    </row>
    <row r="7" spans="1:6" ht="18" customHeight="1" x14ac:dyDescent="0.15">
      <c r="A7" s="23">
        <v>2</v>
      </c>
      <c r="B7" s="21" t="s">
        <v>24</v>
      </c>
      <c r="C7" s="5" t="s">
        <v>8</v>
      </c>
      <c r="D7" s="3" t="s">
        <v>7</v>
      </c>
      <c r="E7" s="3">
        <v>10896.79</v>
      </c>
      <c r="F7" s="15" t="s">
        <v>23</v>
      </c>
    </row>
    <row r="8" spans="1:6" ht="18" customHeight="1" x14ac:dyDescent="0.15">
      <c r="A8" s="23"/>
      <c r="B8" s="19"/>
      <c r="C8" s="6" t="s">
        <v>9</v>
      </c>
      <c r="D8" s="3" t="s">
        <v>7</v>
      </c>
      <c r="E8" s="3">
        <v>2734.88</v>
      </c>
      <c r="F8" s="16"/>
    </row>
    <row r="9" spans="1:6" ht="18" customHeight="1" x14ac:dyDescent="0.15">
      <c r="A9" s="23"/>
      <c r="B9" s="19"/>
      <c r="C9" s="6" t="s">
        <v>10</v>
      </c>
      <c r="D9" s="3" t="s">
        <v>11</v>
      </c>
      <c r="E9" s="3">
        <v>19.86</v>
      </c>
      <c r="F9" s="16"/>
    </row>
    <row r="10" spans="1:6" ht="18" customHeight="1" x14ac:dyDescent="0.15">
      <c r="A10" s="23"/>
      <c r="B10" s="20"/>
      <c r="C10" s="6" t="s">
        <v>12</v>
      </c>
      <c r="D10" s="3" t="s">
        <v>11</v>
      </c>
      <c r="E10" s="3">
        <v>36.340000000000003</v>
      </c>
      <c r="F10" s="17"/>
    </row>
    <row r="11" spans="1:6" ht="27" customHeight="1" x14ac:dyDescent="0.15">
      <c r="A11" s="23"/>
      <c r="B11" s="7" t="s">
        <v>25</v>
      </c>
      <c r="C11" s="6" t="s">
        <v>26</v>
      </c>
      <c r="D11" s="3" t="s">
        <v>15</v>
      </c>
      <c r="E11" s="3">
        <v>2.7309999999999999</v>
      </c>
      <c r="F11" s="3" t="s">
        <v>27</v>
      </c>
    </row>
    <row r="12" spans="1:6" ht="18" customHeight="1" x14ac:dyDescent="0.15">
      <c r="A12" s="16">
        <v>3</v>
      </c>
      <c r="B12" s="21" t="s">
        <v>28</v>
      </c>
      <c r="C12" s="5" t="s">
        <v>8</v>
      </c>
      <c r="D12" s="3" t="s">
        <v>7</v>
      </c>
      <c r="E12" s="3">
        <v>7537.87</v>
      </c>
      <c r="F12" s="15" t="s">
        <v>23</v>
      </c>
    </row>
    <row r="13" spans="1:6" ht="18" customHeight="1" x14ac:dyDescent="0.15">
      <c r="A13" s="16"/>
      <c r="B13" s="19"/>
      <c r="C13" s="6" t="s">
        <v>9</v>
      </c>
      <c r="D13" s="3" t="s">
        <v>7</v>
      </c>
      <c r="E13" s="3">
        <v>1891.86</v>
      </c>
      <c r="F13" s="16"/>
    </row>
    <row r="14" spans="1:6" ht="18" customHeight="1" x14ac:dyDescent="0.15">
      <c r="A14" s="16"/>
      <c r="B14" s="19"/>
      <c r="C14" s="6" t="s">
        <v>10</v>
      </c>
      <c r="D14" s="3" t="s">
        <v>11</v>
      </c>
      <c r="E14" s="3">
        <v>13.31</v>
      </c>
      <c r="F14" s="16"/>
    </row>
    <row r="15" spans="1:6" ht="18" customHeight="1" x14ac:dyDescent="0.15">
      <c r="A15" s="16"/>
      <c r="B15" s="20"/>
      <c r="C15" s="6" t="s">
        <v>12</v>
      </c>
      <c r="D15" s="3" t="s">
        <v>11</v>
      </c>
      <c r="E15" s="3">
        <v>25.13</v>
      </c>
      <c r="F15" s="17"/>
    </row>
    <row r="16" spans="1:6" ht="18" customHeight="1" x14ac:dyDescent="0.15">
      <c r="A16" s="16"/>
      <c r="B16" s="6" t="s">
        <v>29</v>
      </c>
      <c r="C16" s="6"/>
      <c r="D16" s="3" t="s">
        <v>15</v>
      </c>
      <c r="E16" s="3">
        <v>4.7409999999999997</v>
      </c>
      <c r="F16" s="3" t="s">
        <v>27</v>
      </c>
    </row>
    <row r="17" spans="1:6" ht="18" customHeight="1" x14ac:dyDescent="0.15">
      <c r="A17" s="15">
        <v>4</v>
      </c>
      <c r="B17" s="21" t="s">
        <v>30</v>
      </c>
      <c r="C17" s="5" t="s">
        <v>8</v>
      </c>
      <c r="D17" s="3" t="s">
        <v>7</v>
      </c>
      <c r="E17" s="3">
        <v>7174.63</v>
      </c>
      <c r="F17" s="15" t="s">
        <v>23</v>
      </c>
    </row>
    <row r="18" spans="1:6" ht="18" customHeight="1" x14ac:dyDescent="0.15">
      <c r="A18" s="16"/>
      <c r="B18" s="19"/>
      <c r="C18" s="6" t="s">
        <v>9</v>
      </c>
      <c r="D18" s="3" t="s">
        <v>7</v>
      </c>
      <c r="E18" s="3">
        <v>1800.69</v>
      </c>
      <c r="F18" s="16"/>
    </row>
    <row r="19" spans="1:6" ht="18" customHeight="1" x14ac:dyDescent="0.15">
      <c r="A19" s="16"/>
      <c r="B19" s="19"/>
      <c r="C19" s="6" t="s">
        <v>10</v>
      </c>
      <c r="D19" s="3" t="s">
        <v>11</v>
      </c>
      <c r="E19" s="3">
        <v>12.68</v>
      </c>
      <c r="F19" s="16"/>
    </row>
    <row r="20" spans="1:6" ht="18" customHeight="1" x14ac:dyDescent="0.15">
      <c r="A20" s="16"/>
      <c r="B20" s="20"/>
      <c r="C20" s="6" t="s">
        <v>12</v>
      </c>
      <c r="D20" s="3" t="s">
        <v>11</v>
      </c>
      <c r="E20" s="3">
        <v>23.92</v>
      </c>
      <c r="F20" s="17"/>
    </row>
    <row r="21" spans="1:6" ht="18" customHeight="1" x14ac:dyDescent="0.15">
      <c r="A21" s="16"/>
      <c r="B21" s="8" t="s">
        <v>31</v>
      </c>
      <c r="C21" s="6"/>
      <c r="D21" s="3" t="s">
        <v>15</v>
      </c>
      <c r="E21" s="3">
        <v>4.4820000000000002</v>
      </c>
      <c r="F21" s="16" t="s">
        <v>27</v>
      </c>
    </row>
    <row r="22" spans="1:6" ht="18" customHeight="1" x14ac:dyDescent="0.15">
      <c r="A22" s="16"/>
      <c r="B22" s="6" t="s">
        <v>32</v>
      </c>
      <c r="C22" s="6"/>
      <c r="D22" s="3" t="s">
        <v>15</v>
      </c>
      <c r="E22" s="3">
        <v>3.5999999999999997E-2</v>
      </c>
      <c r="F22" s="17"/>
    </row>
    <row r="23" spans="1:6" ht="18" customHeight="1" x14ac:dyDescent="0.15">
      <c r="A23" s="15">
        <v>5</v>
      </c>
      <c r="B23" s="22" t="s">
        <v>33</v>
      </c>
      <c r="C23" s="5" t="s">
        <v>8</v>
      </c>
      <c r="D23" s="3" t="s">
        <v>7</v>
      </c>
      <c r="E23" s="3">
        <v>8293.23</v>
      </c>
      <c r="F23" s="15" t="s">
        <v>23</v>
      </c>
    </row>
    <row r="24" spans="1:6" ht="18" customHeight="1" x14ac:dyDescent="0.15">
      <c r="A24" s="16"/>
      <c r="B24" s="19"/>
      <c r="C24" s="6" t="s">
        <v>9</v>
      </c>
      <c r="D24" s="3" t="s">
        <v>7</v>
      </c>
      <c r="E24" s="3">
        <v>2091.3200000000002</v>
      </c>
      <c r="F24" s="16"/>
    </row>
    <row r="25" spans="1:6" ht="18" customHeight="1" x14ac:dyDescent="0.15">
      <c r="A25" s="16"/>
      <c r="B25" s="19"/>
      <c r="C25" s="6" t="s">
        <v>10</v>
      </c>
      <c r="D25" s="3" t="s">
        <v>11</v>
      </c>
      <c r="E25" s="3">
        <v>16.98</v>
      </c>
      <c r="F25" s="16"/>
    </row>
    <row r="26" spans="1:6" ht="18" customHeight="1" x14ac:dyDescent="0.15">
      <c r="A26" s="16"/>
      <c r="B26" s="20"/>
      <c r="C26" s="6" t="s">
        <v>12</v>
      </c>
      <c r="D26" s="3" t="s">
        <v>11</v>
      </c>
      <c r="E26" s="3">
        <v>28.05</v>
      </c>
      <c r="F26" s="17"/>
    </row>
    <row r="27" spans="1:6" ht="18" customHeight="1" x14ac:dyDescent="0.15">
      <c r="A27" s="17"/>
      <c r="B27" s="6" t="s">
        <v>34</v>
      </c>
      <c r="C27" s="6"/>
      <c r="D27" s="3" t="s">
        <v>15</v>
      </c>
      <c r="E27" s="3">
        <v>3.847</v>
      </c>
      <c r="F27" s="4" t="s">
        <v>27</v>
      </c>
    </row>
    <row r="28" spans="1:6" ht="18" customHeight="1" x14ac:dyDescent="0.15">
      <c r="A28" s="15">
        <v>6</v>
      </c>
      <c r="B28" s="15" t="s">
        <v>35</v>
      </c>
      <c r="C28" s="6" t="s">
        <v>16</v>
      </c>
      <c r="D28" s="3" t="s">
        <v>17</v>
      </c>
      <c r="E28" s="3">
        <v>48074</v>
      </c>
      <c r="F28" s="9"/>
    </row>
    <row r="29" spans="1:6" ht="18" customHeight="1" x14ac:dyDescent="0.15">
      <c r="A29" s="16"/>
      <c r="B29" s="16"/>
      <c r="C29" s="5" t="s">
        <v>6</v>
      </c>
      <c r="D29" s="3" t="s">
        <v>7</v>
      </c>
      <c r="E29" s="3">
        <v>6671.34</v>
      </c>
      <c r="F29" s="15" t="s">
        <v>23</v>
      </c>
    </row>
    <row r="30" spans="1:6" ht="18" customHeight="1" x14ac:dyDescent="0.15">
      <c r="A30" s="16"/>
      <c r="B30" s="16"/>
      <c r="C30" s="6" t="s">
        <v>10</v>
      </c>
      <c r="D30" s="3" t="s">
        <v>11</v>
      </c>
      <c r="E30" s="3">
        <v>29.35</v>
      </c>
      <c r="F30" s="17"/>
    </row>
    <row r="31" spans="1:6" ht="18" customHeight="1" x14ac:dyDescent="0.15">
      <c r="A31" s="16"/>
      <c r="B31" s="22" t="s">
        <v>36</v>
      </c>
      <c r="C31" s="5" t="s">
        <v>6</v>
      </c>
      <c r="D31" s="3" t="s">
        <v>7</v>
      </c>
      <c r="E31" s="3">
        <f>4529.86+2553.6</f>
        <v>7083.4599999999991</v>
      </c>
      <c r="F31" s="15" t="s">
        <v>23</v>
      </c>
    </row>
    <row r="32" spans="1:6" ht="26.1" customHeight="1" x14ac:dyDescent="0.15">
      <c r="A32" s="16"/>
      <c r="B32" s="19"/>
      <c r="C32" s="6" t="s">
        <v>10</v>
      </c>
      <c r="D32" s="3" t="s">
        <v>11</v>
      </c>
      <c r="E32" s="3">
        <f>13.43+6.31</f>
        <v>19.739999999999998</v>
      </c>
      <c r="F32" s="17"/>
    </row>
    <row r="33" spans="1:6" ht="18" customHeight="1" x14ac:dyDescent="0.15">
      <c r="A33" s="15">
        <v>7</v>
      </c>
      <c r="B33" s="14" t="s">
        <v>37</v>
      </c>
      <c r="C33" s="5" t="s">
        <v>8</v>
      </c>
      <c r="D33" s="3" t="s">
        <v>7</v>
      </c>
      <c r="E33" s="3">
        <v>7595.7683999999999</v>
      </c>
      <c r="F33" s="15" t="s">
        <v>23</v>
      </c>
    </row>
    <row r="34" spans="1:6" ht="18" customHeight="1" x14ac:dyDescent="0.15">
      <c r="A34" s="16"/>
      <c r="B34" s="14"/>
      <c r="C34" s="6" t="s">
        <v>9</v>
      </c>
      <c r="D34" s="3" t="s">
        <v>7</v>
      </c>
      <c r="E34" s="3">
        <v>1948.9421</v>
      </c>
      <c r="F34" s="16"/>
    </row>
    <row r="35" spans="1:6" ht="18" customHeight="1" x14ac:dyDescent="0.15">
      <c r="A35" s="16"/>
      <c r="B35" s="14"/>
      <c r="C35" s="6" t="s">
        <v>10</v>
      </c>
      <c r="D35" s="3" t="s">
        <v>11</v>
      </c>
      <c r="E35" s="3">
        <v>15.43</v>
      </c>
      <c r="F35" s="16"/>
    </row>
    <row r="36" spans="1:6" ht="18" customHeight="1" x14ac:dyDescent="0.15">
      <c r="A36" s="16"/>
      <c r="B36" s="14"/>
      <c r="C36" s="6" t="s">
        <v>13</v>
      </c>
      <c r="D36" s="3" t="s">
        <v>11</v>
      </c>
      <c r="E36" s="3">
        <v>24.97</v>
      </c>
      <c r="F36" s="17"/>
    </row>
    <row r="37" spans="1:6" ht="18" customHeight="1" x14ac:dyDescent="0.15">
      <c r="A37" s="17"/>
      <c r="B37" s="6" t="s">
        <v>14</v>
      </c>
      <c r="C37" s="6"/>
      <c r="D37" s="3" t="s">
        <v>15</v>
      </c>
      <c r="E37" s="3">
        <v>1.3640000000000001</v>
      </c>
      <c r="F37" s="3" t="s">
        <v>27</v>
      </c>
    </row>
    <row r="38" spans="1:6" ht="18" customHeight="1" x14ac:dyDescent="0.15">
      <c r="A38" s="10"/>
      <c r="B38" s="11"/>
      <c r="C38" s="11"/>
      <c r="D38" s="10"/>
      <c r="E38" s="10"/>
      <c r="F38" s="10"/>
    </row>
    <row r="39" spans="1:6" ht="18" customHeight="1" x14ac:dyDescent="0.15">
      <c r="A39" s="10"/>
      <c r="B39" s="11"/>
      <c r="C39" s="11"/>
      <c r="D39" s="10"/>
      <c r="E39" s="10"/>
      <c r="F39" s="10"/>
    </row>
    <row r="40" spans="1:6" ht="18" customHeight="1" x14ac:dyDescent="0.15">
      <c r="A40" s="10"/>
      <c r="B40" s="11"/>
      <c r="C40" s="11"/>
      <c r="D40" s="10"/>
      <c r="E40" s="10"/>
      <c r="F40" s="10"/>
    </row>
  </sheetData>
  <mergeCells count="25">
    <mergeCell ref="A1:F1"/>
    <mergeCell ref="A3:A6"/>
    <mergeCell ref="A7:A11"/>
    <mergeCell ref="A12:A16"/>
    <mergeCell ref="A17:A22"/>
    <mergeCell ref="F3:F6"/>
    <mergeCell ref="F7:F10"/>
    <mergeCell ref="F12:F15"/>
    <mergeCell ref="F17:F20"/>
    <mergeCell ref="F21:F22"/>
    <mergeCell ref="B3:B6"/>
    <mergeCell ref="B7:B10"/>
    <mergeCell ref="B12:B15"/>
    <mergeCell ref="B17:B20"/>
    <mergeCell ref="B23:B26"/>
    <mergeCell ref="F23:F26"/>
    <mergeCell ref="F29:F30"/>
    <mergeCell ref="F31:F32"/>
    <mergeCell ref="F33:F36"/>
    <mergeCell ref="A23:A27"/>
    <mergeCell ref="A28:A32"/>
    <mergeCell ref="A33:A37"/>
    <mergeCell ref="B28:B30"/>
    <mergeCell ref="B31:B32"/>
    <mergeCell ref="B33:B36"/>
  </mergeCells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6"/>
  <sheetViews>
    <sheetView workbookViewId="0">
      <selection activeCell="B17" sqref="B17"/>
    </sheetView>
  </sheetViews>
  <sheetFormatPr defaultColWidth="9" defaultRowHeight="13.5" x14ac:dyDescent="0.15"/>
  <cols>
    <col min="1" max="1" width="10.5" customWidth="1"/>
    <col min="2" max="2" width="13.625" customWidth="1"/>
    <col min="4" max="4" width="18.5" customWidth="1"/>
  </cols>
  <sheetData>
    <row r="2" spans="1:2" x14ac:dyDescent="0.15">
      <c r="A2" t="s">
        <v>38</v>
      </c>
      <c r="B2">
        <v>4.9000000000000004</v>
      </c>
    </row>
    <row r="3" spans="1:2" x14ac:dyDescent="0.15">
      <c r="A3" t="s">
        <v>39</v>
      </c>
      <c r="B3">
        <v>42.100999999999999</v>
      </c>
    </row>
    <row r="4" spans="1:2" x14ac:dyDescent="0.15">
      <c r="A4" t="s">
        <v>40</v>
      </c>
      <c r="B4">
        <v>2.73</v>
      </c>
    </row>
    <row r="5" spans="1:2" x14ac:dyDescent="0.15">
      <c r="A5" t="s">
        <v>41</v>
      </c>
      <c r="B5">
        <v>29.98</v>
      </c>
    </row>
    <row r="6" spans="1:2" x14ac:dyDescent="0.15">
      <c r="B6">
        <f>0.276*5</f>
        <v>1.3800000000000001</v>
      </c>
    </row>
    <row r="7" spans="1:2" x14ac:dyDescent="0.15">
      <c r="B7">
        <f>0.249*1</f>
        <v>0.249</v>
      </c>
    </row>
    <row r="8" spans="1:2" x14ac:dyDescent="0.15">
      <c r="B8">
        <f>0.152*2</f>
        <v>0.30399999999999999</v>
      </c>
    </row>
    <row r="9" spans="1:2" x14ac:dyDescent="0.15">
      <c r="B9">
        <f>0.284*1</f>
        <v>0.28399999999999997</v>
      </c>
    </row>
    <row r="10" spans="1:2" x14ac:dyDescent="0.15">
      <c r="B10">
        <f>0.335*2</f>
        <v>0.67</v>
      </c>
    </row>
    <row r="11" spans="1:2" x14ac:dyDescent="0.15">
      <c r="B11">
        <f>0.413*3</f>
        <v>1.2389999999999999</v>
      </c>
    </row>
    <row r="12" spans="1:2" x14ac:dyDescent="0.15">
      <c r="B12">
        <f>0.198*1</f>
        <v>0.19800000000000001</v>
      </c>
    </row>
    <row r="13" spans="1:2" x14ac:dyDescent="0.15">
      <c r="B13">
        <v>0.33200000000000002</v>
      </c>
    </row>
    <row r="14" spans="1:2" x14ac:dyDescent="0.15">
      <c r="A14" t="s">
        <v>42</v>
      </c>
      <c r="B14" s="1">
        <f>SUM(B6:B13)</f>
        <v>4.6559999999999997</v>
      </c>
    </row>
    <row r="15" spans="1:2" x14ac:dyDescent="0.15">
      <c r="A15" t="s">
        <v>43</v>
      </c>
      <c r="B15">
        <v>27.72</v>
      </c>
    </row>
    <row r="16" spans="1:2" x14ac:dyDescent="0.15">
      <c r="A16" t="s">
        <v>44</v>
      </c>
      <c r="B16">
        <v>27.55</v>
      </c>
    </row>
    <row r="17" spans="1:2" x14ac:dyDescent="0.15">
      <c r="A17" t="s">
        <v>34</v>
      </c>
      <c r="B17">
        <v>4.2469999999999999</v>
      </c>
    </row>
    <row r="18" spans="1:2" x14ac:dyDescent="0.15">
      <c r="A18" t="s">
        <v>45</v>
      </c>
      <c r="B18">
        <v>971.12</v>
      </c>
    </row>
    <row r="19" spans="1:2" x14ac:dyDescent="0.15">
      <c r="A19" t="s">
        <v>46</v>
      </c>
      <c r="B19">
        <v>8.6639999999999997</v>
      </c>
    </row>
    <row r="20" spans="1:2" x14ac:dyDescent="0.15">
      <c r="A20" t="s">
        <v>47</v>
      </c>
      <c r="B20">
        <v>1.86</v>
      </c>
    </row>
    <row r="21" spans="1:2" x14ac:dyDescent="0.15">
      <c r="A21" t="s">
        <v>48</v>
      </c>
      <c r="B21">
        <v>4.5199999999999996</v>
      </c>
    </row>
    <row r="22" spans="1:2" x14ac:dyDescent="0.15">
      <c r="A22" t="s">
        <v>49</v>
      </c>
      <c r="B22">
        <v>0.24</v>
      </c>
    </row>
    <row r="23" spans="1:2" x14ac:dyDescent="0.15">
      <c r="A23" t="s">
        <v>50</v>
      </c>
      <c r="B23">
        <v>0.78</v>
      </c>
    </row>
    <row r="24" spans="1:2" x14ac:dyDescent="0.15">
      <c r="A24" t="s">
        <v>51</v>
      </c>
      <c r="B24">
        <f>6.45+8.46</f>
        <v>14.91</v>
      </c>
    </row>
    <row r="26" spans="1:2" x14ac:dyDescent="0.15">
      <c r="B26">
        <f>SUM(B19:B24)</f>
        <v>30.974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分表</vt:lpstr>
      <vt:lpstr>工程量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2020-04-13T01:39:00Z</dcterms:created>
  <dcterms:modified xsi:type="dcterms:W3CDTF">2020-04-14T04:33:37Z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